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Yen\Documents\1 NQM 11-12\1 GENERAL MATHS 11\WORKSHEETS\SPREADSHEETS\"/>
    </mc:Choice>
  </mc:AlternateContent>
  <bookViews>
    <workbookView xWindow="0" yWindow="0" windowWidth="16460" windowHeight="4830"/>
  </bookViews>
  <sheets>
    <sheet name="Sheet1" sheetId="1" r:id="rId1"/>
    <sheet name="Sheet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L15" i="1"/>
  <c r="L14" i="1"/>
  <c r="L13" i="1"/>
  <c r="L12" i="1"/>
  <c r="L11" i="1"/>
  <c r="L10" i="1"/>
  <c r="L9" i="1"/>
  <c r="L8" i="1"/>
  <c r="L7" i="1"/>
  <c r="L6" i="1"/>
  <c r="F3" i="2"/>
  <c r="A3" i="1"/>
  <c r="K15" i="1"/>
  <c r="K14" i="1"/>
  <c r="K13" i="1"/>
  <c r="K12" i="1"/>
  <c r="K11" i="1"/>
  <c r="K10" i="1"/>
  <c r="K9" i="1"/>
  <c r="K8" i="1"/>
  <c r="K7" i="1"/>
  <c r="J6" i="1"/>
  <c r="J15" i="1"/>
  <c r="J14" i="1"/>
  <c r="J13" i="1"/>
  <c r="J12" i="1"/>
  <c r="J11" i="1"/>
  <c r="J10" i="1"/>
  <c r="J9" i="1"/>
  <c r="J8" i="1"/>
  <c r="J7" i="1"/>
  <c r="I15" i="1"/>
  <c r="I14" i="1"/>
  <c r="I13" i="1"/>
  <c r="I12" i="1"/>
  <c r="I11" i="1"/>
  <c r="I10" i="1"/>
  <c r="I9" i="1"/>
  <c r="I8" i="1"/>
  <c r="I7" i="1"/>
  <c r="E10" i="1"/>
  <c r="E9" i="1"/>
  <c r="E8" i="1"/>
  <c r="E7" i="1"/>
  <c r="D10" i="1"/>
  <c r="D9" i="1"/>
  <c r="D8" i="1"/>
  <c r="D7" i="1"/>
  <c r="C10" i="1"/>
  <c r="C9" i="1"/>
  <c r="C8" i="1"/>
  <c r="C7" i="1"/>
  <c r="B10" i="1"/>
  <c r="B9" i="1"/>
  <c r="B8" i="1"/>
  <c r="B7" i="1"/>
  <c r="E6" i="1"/>
  <c r="E5" i="1"/>
  <c r="C6" i="1"/>
  <c r="D9" i="2"/>
  <c r="L16" i="1" l="1"/>
  <c r="E11" i="1"/>
  <c r="B13" i="1" l="1"/>
  <c r="A12" i="1"/>
  <c r="A13" i="1"/>
  <c r="D14" i="1" l="1"/>
  <c r="B14" i="1"/>
  <c r="D13" i="1"/>
  <c r="A14" i="1"/>
</calcChain>
</file>

<file path=xl/sharedStrings.xml><?xml version="1.0" encoding="utf-8"?>
<sst xmlns="http://schemas.openxmlformats.org/spreadsheetml/2006/main" count="35" uniqueCount="22">
  <si>
    <t>Change</t>
  </si>
  <si>
    <t>Weekly</t>
  </si>
  <si>
    <t>Fortnightly</t>
  </si>
  <si>
    <t>Monthly</t>
  </si>
  <si>
    <t>Annual</t>
  </si>
  <si>
    <t>budget</t>
  </si>
  <si>
    <t>Income:</t>
  </si>
  <si>
    <t>per</t>
  </si>
  <si>
    <t>=</t>
  </si>
  <si>
    <t>week-day</t>
  </si>
  <si>
    <t>week</t>
  </si>
  <si>
    <t>fortnight</t>
  </si>
  <si>
    <t>month</t>
  </si>
  <si>
    <t>quarter</t>
  </si>
  <si>
    <t>year</t>
  </si>
  <si>
    <t>Total</t>
  </si>
  <si>
    <t>income</t>
  </si>
  <si>
    <t>Expenses</t>
  </si>
  <si>
    <t>expenses</t>
  </si>
  <si>
    <t>Change periods</t>
  </si>
  <si>
    <t>period</t>
  </si>
  <si>
    <t>Personal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</si>
</sst>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C09]* #,##0.00_-;\-[$$-C09]* #,##0.00_-;_-[$$-C09]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0" xfId="0" applyFill="1" applyBorder="1"/>
    <xf numFmtId="0" fontId="0" fillId="2" borderId="0" xfId="0" quotePrefix="1" applyFill="1" applyBorder="1"/>
    <xf numFmtId="0" fontId="1" fillId="2" borderId="0" xfId="0" applyFont="1" applyFill="1" applyBorder="1"/>
    <xf numFmtId="0" fontId="0" fillId="2" borderId="0" xfId="0" applyFill="1" applyBorder="1" applyAlignment="1">
      <alignment horizontal="right"/>
    </xf>
    <xf numFmtId="0" fontId="0" fillId="2" borderId="0" xfId="0" applyFill="1" applyBorder="1" applyAlignment="1"/>
    <xf numFmtId="164" fontId="0" fillId="2" borderId="0" xfId="0" applyNumberFormat="1" applyFill="1"/>
    <xf numFmtId="0" fontId="0" fillId="2" borderId="0" xfId="0" applyFill="1" applyAlignment="1">
      <alignment horizontal="center" vertical="center"/>
    </xf>
    <xf numFmtId="164" fontId="5" fillId="2" borderId="1" xfId="0" applyNumberFormat="1" applyFont="1" applyFill="1" applyBorder="1"/>
    <xf numFmtId="0" fontId="1" fillId="2" borderId="2" xfId="0" applyFont="1" applyFill="1" applyBorder="1"/>
    <xf numFmtId="164" fontId="0" fillId="2" borderId="4" xfId="0" applyNumberFormat="1" applyFill="1" applyBorder="1"/>
    <xf numFmtId="0" fontId="0" fillId="2" borderId="0" xfId="0" quotePrefix="1" applyFill="1" applyBorder="1" applyAlignment="1">
      <alignment horizontal="center"/>
    </xf>
    <xf numFmtId="164" fontId="0" fillId="2" borderId="5" xfId="0" applyNumberFormat="1" applyFill="1" applyBorder="1"/>
    <xf numFmtId="164" fontId="0" fillId="2" borderId="6" xfId="0" applyNumberFormat="1" applyFill="1" applyBorder="1"/>
    <xf numFmtId="0" fontId="0" fillId="2" borderId="7" xfId="0" applyFill="1" applyBorder="1"/>
    <xf numFmtId="0" fontId="0" fillId="2" borderId="7" xfId="0" quotePrefix="1" applyFill="1" applyBorder="1" applyAlignment="1">
      <alignment horizontal="center"/>
    </xf>
    <xf numFmtId="164" fontId="0" fillId="2" borderId="8" xfId="0" applyNumberFormat="1" applyFill="1" applyBorder="1"/>
    <xf numFmtId="0" fontId="4" fillId="2" borderId="1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/>
    <xf numFmtId="164" fontId="0" fillId="2" borderId="4" xfId="0" applyNumberFormat="1" applyFill="1" applyBorder="1" applyAlignment="1"/>
    <xf numFmtId="0" fontId="3" fillId="2" borderId="1" xfId="0" applyFont="1" applyFill="1" applyBorder="1"/>
    <xf numFmtId="0" fontId="0" fillId="2" borderId="4" xfId="0" applyFill="1" applyBorder="1" applyAlignment="1">
      <alignment horizontal="right"/>
    </xf>
    <xf numFmtId="0" fontId="0" fillId="2" borderId="0" xfId="0" quotePrefix="1" applyFill="1" applyBorder="1" applyAlignment="1">
      <alignment horizontal="left"/>
    </xf>
    <xf numFmtId="0" fontId="0" fillId="2" borderId="5" xfId="0" applyFill="1" applyBorder="1"/>
    <xf numFmtId="0" fontId="0" fillId="2" borderId="6" xfId="0" quotePrefix="1" applyFill="1" applyBorder="1" applyAlignment="1">
      <alignment horizontal="right"/>
    </xf>
    <xf numFmtId="0" fontId="0" fillId="2" borderId="8" xfId="0" applyFill="1" applyBorder="1"/>
    <xf numFmtId="0" fontId="6" fillId="2" borderId="0" xfId="0" applyFont="1" applyFill="1" applyBorder="1" applyAlignment="1">
      <alignment horizontal="center" vertical="center" textRotation="180"/>
    </xf>
    <xf numFmtId="0" fontId="0" fillId="2" borderId="0" xfId="0" applyFill="1" applyAlignment="1">
      <alignment horizontal="center" vertical="center" textRotation="180"/>
    </xf>
    <xf numFmtId="164" fontId="0" fillId="2" borderId="0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22" fmlaLink="E3" max="20000" page="10" val="36"/>
</file>

<file path=xl/ctrlProps/ctrlProp10.xml><?xml version="1.0" encoding="utf-8"?>
<formControlPr xmlns="http://schemas.microsoft.com/office/spreadsheetml/2009/9/main" objectType="Spin" dx="22" fmlaLink="M9" max="20000" page="10" val="52"/>
</file>

<file path=xl/ctrlProps/ctrlProp11.xml><?xml version="1.0" encoding="utf-8"?>
<formControlPr xmlns="http://schemas.microsoft.com/office/spreadsheetml/2009/9/main" objectType="Spin" dx="22" fmlaLink="M10" max="20000" page="10" val="57"/>
</file>

<file path=xl/ctrlProps/ctrlProp12.xml><?xml version="1.0" encoding="utf-8"?>
<formControlPr xmlns="http://schemas.microsoft.com/office/spreadsheetml/2009/9/main" objectType="Spin" dx="22" fmlaLink="M11" max="20000" page="10" val="57"/>
</file>

<file path=xl/ctrlProps/ctrlProp13.xml><?xml version="1.0" encoding="utf-8"?>
<formControlPr xmlns="http://schemas.microsoft.com/office/spreadsheetml/2009/9/main" objectType="Spin" dx="22" fmlaLink="M12" max="20000" page="10" val="49"/>
</file>

<file path=xl/ctrlProps/ctrlProp14.xml><?xml version="1.0" encoding="utf-8"?>
<formControlPr xmlns="http://schemas.microsoft.com/office/spreadsheetml/2009/9/main" objectType="Spin" dx="22" fmlaLink="M13" max="20000" page="10" val="52"/>
</file>

<file path=xl/ctrlProps/ctrlProp15.xml><?xml version="1.0" encoding="utf-8"?>
<formControlPr xmlns="http://schemas.microsoft.com/office/spreadsheetml/2009/9/main" objectType="Spin" dx="22" fmlaLink="M14" max="20000" page="10" val="52"/>
</file>

<file path=xl/ctrlProps/ctrlProp16.xml><?xml version="1.0" encoding="utf-8"?>
<formControlPr xmlns="http://schemas.microsoft.com/office/spreadsheetml/2009/9/main" objectType="Spin" dx="22" fmlaLink="M15" max="20000" page="10" val="53"/>
</file>

<file path=xl/ctrlProps/ctrlProp2.xml><?xml version="1.0" encoding="utf-8"?>
<formControlPr xmlns="http://schemas.microsoft.com/office/spreadsheetml/2009/9/main" objectType="Spin" dx="22" fmlaLink="F6" max="20000" page="10" val="49"/>
</file>

<file path=xl/ctrlProps/ctrlProp3.xml><?xml version="1.0" encoding="utf-8"?>
<formControlPr xmlns="http://schemas.microsoft.com/office/spreadsheetml/2009/9/main" objectType="Spin" dx="22" fmlaLink="F7" max="20000" page="10" val="52"/>
</file>

<file path=xl/ctrlProps/ctrlProp4.xml><?xml version="1.0" encoding="utf-8"?>
<formControlPr xmlns="http://schemas.microsoft.com/office/spreadsheetml/2009/9/main" objectType="Spin" dx="22" fmlaLink="F8" max="20000" page="10" val="53"/>
</file>

<file path=xl/ctrlProps/ctrlProp5.xml><?xml version="1.0" encoding="utf-8"?>
<formControlPr xmlns="http://schemas.microsoft.com/office/spreadsheetml/2009/9/main" objectType="Spin" dx="22" fmlaLink="F9" max="20000" page="10" val="53"/>
</file>

<file path=xl/ctrlProps/ctrlProp6.xml><?xml version="1.0" encoding="utf-8"?>
<formControlPr xmlns="http://schemas.microsoft.com/office/spreadsheetml/2009/9/main" objectType="Spin" dx="22" fmlaLink="F10" max="20000" page="10" val="52"/>
</file>

<file path=xl/ctrlProps/ctrlProp7.xml><?xml version="1.0" encoding="utf-8"?>
<formControlPr xmlns="http://schemas.microsoft.com/office/spreadsheetml/2009/9/main" objectType="Spin" dx="22" fmlaLink="M6" max="20000" page="10" val="50"/>
</file>

<file path=xl/ctrlProps/ctrlProp8.xml><?xml version="1.0" encoding="utf-8"?>
<formControlPr xmlns="http://schemas.microsoft.com/office/spreadsheetml/2009/9/main" objectType="Spin" dx="22" fmlaLink="M7" max="20000" page="10" val="55"/>
</file>

<file path=xl/ctrlProps/ctrlProp9.xml><?xml version="1.0" encoding="utf-8"?>
<formControlPr xmlns="http://schemas.microsoft.com/office/spreadsheetml/2009/9/main" objectType="Spin" dx="22" fmlaLink="M8" max="20000" page="10" val="54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88900</xdr:colOff>
          <xdr:row>1</xdr:row>
          <xdr:rowOff>95250</xdr:rowOff>
        </xdr:from>
        <xdr:to>
          <xdr:col>5</xdr:col>
          <xdr:colOff>0</xdr:colOff>
          <xdr:row>3</xdr:row>
          <xdr:rowOff>184150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31750</xdr:colOff>
          <xdr:row>5</xdr:row>
          <xdr:rowOff>12700</xdr:rowOff>
        </xdr:from>
        <xdr:to>
          <xdr:col>6</xdr:col>
          <xdr:colOff>0</xdr:colOff>
          <xdr:row>6</xdr:row>
          <xdr:rowOff>12700</xdr:rowOff>
        </xdr:to>
        <xdr:sp macro="" textlink="">
          <xdr:nvSpPr>
            <xdr:cNvPr id="1031" name="Spinner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31750</xdr:colOff>
          <xdr:row>6</xdr:row>
          <xdr:rowOff>38100</xdr:rowOff>
        </xdr:from>
        <xdr:to>
          <xdr:col>6</xdr:col>
          <xdr:colOff>0</xdr:colOff>
          <xdr:row>7</xdr:row>
          <xdr:rowOff>19050</xdr:rowOff>
        </xdr:to>
        <xdr:sp macro="" textlink="">
          <xdr:nvSpPr>
            <xdr:cNvPr id="1032" name="Spinner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31750</xdr:colOff>
          <xdr:row>7</xdr:row>
          <xdr:rowOff>50800</xdr:rowOff>
        </xdr:from>
        <xdr:to>
          <xdr:col>5</xdr:col>
          <xdr:colOff>247650</xdr:colOff>
          <xdr:row>8</xdr:row>
          <xdr:rowOff>31750</xdr:rowOff>
        </xdr:to>
        <xdr:sp macro="" textlink="">
          <xdr:nvSpPr>
            <xdr:cNvPr id="1033" name="Spinner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31750</xdr:colOff>
          <xdr:row>8</xdr:row>
          <xdr:rowOff>50800</xdr:rowOff>
        </xdr:from>
        <xdr:to>
          <xdr:col>5</xdr:col>
          <xdr:colOff>247650</xdr:colOff>
          <xdr:row>9</xdr:row>
          <xdr:rowOff>19050</xdr:rowOff>
        </xdr:to>
        <xdr:sp macro="" textlink="">
          <xdr:nvSpPr>
            <xdr:cNvPr id="1034" name="Spinner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9</xdr:row>
          <xdr:rowOff>38100</xdr:rowOff>
        </xdr:from>
        <xdr:to>
          <xdr:col>6</xdr:col>
          <xdr:colOff>0</xdr:colOff>
          <xdr:row>10</xdr:row>
          <xdr:rowOff>19050</xdr:rowOff>
        </xdr:to>
        <xdr:sp macro="" textlink="">
          <xdr:nvSpPr>
            <xdr:cNvPr id="1035" name="Spinner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5</xdr:row>
          <xdr:rowOff>38100</xdr:rowOff>
        </xdr:from>
        <xdr:to>
          <xdr:col>13</xdr:col>
          <xdr:colOff>0</xdr:colOff>
          <xdr:row>6</xdr:row>
          <xdr:rowOff>19050</xdr:rowOff>
        </xdr:to>
        <xdr:sp macro="" textlink="">
          <xdr:nvSpPr>
            <xdr:cNvPr id="1037" name="Spinner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6</xdr:row>
          <xdr:rowOff>50800</xdr:rowOff>
        </xdr:from>
        <xdr:to>
          <xdr:col>13</xdr:col>
          <xdr:colOff>0</xdr:colOff>
          <xdr:row>7</xdr:row>
          <xdr:rowOff>31750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7</xdr:row>
          <xdr:rowOff>50800</xdr:rowOff>
        </xdr:from>
        <xdr:to>
          <xdr:col>13</xdr:col>
          <xdr:colOff>0</xdr:colOff>
          <xdr:row>8</xdr:row>
          <xdr:rowOff>31750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8</xdr:row>
          <xdr:rowOff>50800</xdr:rowOff>
        </xdr:from>
        <xdr:to>
          <xdr:col>13</xdr:col>
          <xdr:colOff>0</xdr:colOff>
          <xdr:row>9</xdr:row>
          <xdr:rowOff>31750</xdr:rowOff>
        </xdr:to>
        <xdr:sp macro="" textlink="">
          <xdr:nvSpPr>
            <xdr:cNvPr id="1040" name="Spinner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9</xdr:row>
          <xdr:rowOff>38100</xdr:rowOff>
        </xdr:from>
        <xdr:to>
          <xdr:col>13</xdr:col>
          <xdr:colOff>0</xdr:colOff>
          <xdr:row>10</xdr:row>
          <xdr:rowOff>19050</xdr:rowOff>
        </xdr:to>
        <xdr:sp macro="" textlink="">
          <xdr:nvSpPr>
            <xdr:cNvPr id="1041" name="Spinner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10</xdr:row>
          <xdr:rowOff>38100</xdr:rowOff>
        </xdr:from>
        <xdr:to>
          <xdr:col>13</xdr:col>
          <xdr:colOff>0</xdr:colOff>
          <xdr:row>11</xdr:row>
          <xdr:rowOff>19050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11</xdr:row>
          <xdr:rowOff>38100</xdr:rowOff>
        </xdr:from>
        <xdr:to>
          <xdr:col>13</xdr:col>
          <xdr:colOff>0</xdr:colOff>
          <xdr:row>12</xdr:row>
          <xdr:rowOff>19050</xdr:rowOff>
        </xdr:to>
        <xdr:sp macro="" textlink="">
          <xdr:nvSpPr>
            <xdr:cNvPr id="1043" name="Spinner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12</xdr:row>
          <xdr:rowOff>38100</xdr:rowOff>
        </xdr:from>
        <xdr:to>
          <xdr:col>13</xdr:col>
          <xdr:colOff>0</xdr:colOff>
          <xdr:row>13</xdr:row>
          <xdr:rowOff>19050</xdr:rowOff>
        </xdr:to>
        <xdr:sp macro="" textlink="">
          <xdr:nvSpPr>
            <xdr:cNvPr id="1044" name="Spinner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13</xdr:row>
          <xdr:rowOff>38100</xdr:rowOff>
        </xdr:from>
        <xdr:to>
          <xdr:col>13</xdr:col>
          <xdr:colOff>0</xdr:colOff>
          <xdr:row>14</xdr:row>
          <xdr:rowOff>19050</xdr:rowOff>
        </xdr:to>
        <xdr:sp macro="" textlink="">
          <xdr:nvSpPr>
            <xdr:cNvPr id="1045" name="Spinner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14</xdr:row>
          <xdr:rowOff>38100</xdr:rowOff>
        </xdr:from>
        <xdr:to>
          <xdr:col>13</xdr:col>
          <xdr:colOff>0</xdr:colOff>
          <xdr:row>15</xdr:row>
          <xdr:rowOff>76200</xdr:rowOff>
        </xdr:to>
        <xdr:sp macro="" textlink="">
          <xdr:nvSpPr>
            <xdr:cNvPr id="1046" name="Spinner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A2" sqref="A2"/>
    </sheetView>
  </sheetViews>
  <sheetFormatPr defaultColWidth="9.1796875" defaultRowHeight="14.5" x14ac:dyDescent="0.35"/>
  <cols>
    <col min="1" max="1" width="11.54296875" style="1" customWidth="1"/>
    <col min="2" max="2" width="5.453125" style="1" customWidth="1"/>
    <col min="3" max="3" width="9" style="1" customWidth="1"/>
    <col min="4" max="4" width="5" style="1" customWidth="1"/>
    <col min="5" max="5" width="14.1796875" style="1" customWidth="1"/>
    <col min="6" max="6" width="3.81640625" style="1" customWidth="1"/>
    <col min="7" max="7" width="4.1796875" style="1" customWidth="1"/>
    <col min="8" max="8" width="9.1796875" style="1"/>
    <col min="9" max="9" width="4.54296875" style="1" customWidth="1"/>
    <col min="10" max="10" width="9.453125" style="1" customWidth="1"/>
    <col min="11" max="11" width="3.26953125" style="1" customWidth="1"/>
    <col min="12" max="12" width="12.1796875" style="1" customWidth="1"/>
    <col min="13" max="13" width="4.54296875" style="1" customWidth="1"/>
    <col min="14" max="14" width="3.453125" style="1" customWidth="1"/>
    <col min="15" max="16384" width="9.1796875" style="1"/>
  </cols>
  <sheetData>
    <row r="1" spans="1:14" ht="18.5" x14ac:dyDescent="0.45">
      <c r="A1" s="2" t="s">
        <v>21</v>
      </c>
    </row>
    <row r="2" spans="1:14" x14ac:dyDescent="0.35">
      <c r="F2" s="3" t="s">
        <v>0</v>
      </c>
    </row>
    <row r="3" spans="1:14" x14ac:dyDescent="0.35">
      <c r="A3" s="6" t="str">
        <f>VLOOKUP(MOD($E$3,4),Sheet2!$A$1:$D$4,2)</f>
        <v>Weekly</v>
      </c>
      <c r="B3" s="3" t="s">
        <v>5</v>
      </c>
      <c r="C3" s="3"/>
      <c r="D3" s="3"/>
      <c r="E3" s="3">
        <v>36</v>
      </c>
      <c r="F3" s="3" t="s">
        <v>5</v>
      </c>
      <c r="G3" s="3"/>
      <c r="H3" s="3"/>
    </row>
    <row r="4" spans="1:14" x14ac:dyDescent="0.35">
      <c r="A4" s="3"/>
      <c r="B4" s="3"/>
      <c r="C4" s="3"/>
      <c r="D4" s="4"/>
      <c r="F4" s="3" t="s">
        <v>20</v>
      </c>
      <c r="G4" s="3"/>
      <c r="H4" s="3"/>
    </row>
    <row r="5" spans="1:14" x14ac:dyDescent="0.35">
      <c r="A5" s="19" t="s">
        <v>6</v>
      </c>
      <c r="B5" s="20"/>
      <c r="C5" s="20"/>
      <c r="D5" s="21" t="s">
        <v>7</v>
      </c>
      <c r="E5" s="22" t="str">
        <f>VLOOKUP(MOD($E$3,4),Sheet2!$A$1:$D$4,4)</f>
        <v>week</v>
      </c>
      <c r="F5" s="3"/>
      <c r="G5" s="3"/>
      <c r="H5" s="10" t="s">
        <v>17</v>
      </c>
      <c r="I5" s="11"/>
      <c r="J5" s="11"/>
      <c r="K5" s="21" t="s">
        <v>7</v>
      </c>
      <c r="L5" s="22" t="str">
        <f>VLOOKUP(MOD($E$3,4),Sheet2!$A$1:$D$4,4)</f>
        <v>week</v>
      </c>
      <c r="M5" s="5"/>
    </row>
    <row r="6" spans="1:14" ht="20.149999999999999" customHeight="1" x14ac:dyDescent="0.35">
      <c r="A6" s="23">
        <v>546</v>
      </c>
      <c r="B6" s="7" t="s">
        <v>7</v>
      </c>
      <c r="C6" s="7" t="str">
        <f>VLOOKUP(MOD(F6,6),Sheet2!$A$6:$D$11,2)</f>
        <v>week</v>
      </c>
      <c r="D6" s="13" t="s">
        <v>8</v>
      </c>
      <c r="E6" s="14">
        <f>ROUND(A6/VLOOKUP(MOD(F6,6),Sheet2!$A$6:$D$11,3)*VLOOKUP(MOD($E$3,4),Sheet2!$A$1:$D$4,3),2)</f>
        <v>546</v>
      </c>
      <c r="F6" s="3">
        <v>49</v>
      </c>
      <c r="G6" s="30" t="s">
        <v>19</v>
      </c>
      <c r="H6" s="12">
        <v>350</v>
      </c>
      <c r="I6" s="7" t="s">
        <v>7</v>
      </c>
      <c r="J6" s="7" t="str">
        <f>VLOOKUP(MOD(M6,6),Sheet2!$A$6:$D$11,2)</f>
        <v>fortnight</v>
      </c>
      <c r="K6" s="13" t="s">
        <v>8</v>
      </c>
      <c r="L6" s="14">
        <f>ROUND(H6/VLOOKUP(MOD(M6,6),Sheet2!$A$6:$D$11,3)*VLOOKUP(MOD($E$3,4),Sheet2!$A$1:$F$4,6),2)</f>
        <v>175</v>
      </c>
      <c r="M6" s="3">
        <v>50</v>
      </c>
      <c r="N6" s="31" t="s">
        <v>19</v>
      </c>
    </row>
    <row r="7" spans="1:14" ht="20.149999999999999" customHeight="1" x14ac:dyDescent="0.35">
      <c r="A7" s="23"/>
      <c r="B7" s="7" t="str">
        <f>IF(A7,"per","")</f>
        <v/>
      </c>
      <c r="C7" s="7" t="str">
        <f>IF(A7,VLOOKUP(MOD(F7,6),Sheet2!$A$6:$D$11,2),"")</f>
        <v/>
      </c>
      <c r="D7" s="13" t="str">
        <f>IF(A7,"=","")</f>
        <v/>
      </c>
      <c r="E7" s="14" t="str">
        <f>IF(A7,ROUND(A7/VLOOKUP(MOD(F7,6),Sheet2!$A$6:$D$11,3)*VLOOKUP(MOD($E$3,4),Sheet2!$A$1:$D$4,3),2),"")</f>
        <v/>
      </c>
      <c r="F7" s="3">
        <v>52</v>
      </c>
      <c r="G7" s="30"/>
      <c r="H7" s="12">
        <v>170</v>
      </c>
      <c r="I7" s="7" t="str">
        <f t="shared" ref="I7:I15" si="0">IF(H7,"per","")</f>
        <v>per</v>
      </c>
      <c r="J7" s="7" t="str">
        <f>IF(H7,VLOOKUP(MOD(M7,6),Sheet2!$A$6:$D$11,2),"")</f>
        <v>week</v>
      </c>
      <c r="K7" s="13" t="str">
        <f t="shared" ref="K7:K15" si="1">IF(H7,"=","")</f>
        <v>=</v>
      </c>
      <c r="L7" s="14">
        <f>IF(H7,ROUND(H7/VLOOKUP(MOD(M7,6),Sheet2!$A$6:$D$11,3)*VLOOKUP(MOD($E$3,4),Sheet2!$A$1:$F$4,6),2),"")</f>
        <v>170</v>
      </c>
      <c r="M7" s="3">
        <v>55</v>
      </c>
      <c r="N7" s="31"/>
    </row>
    <row r="8" spans="1:14" ht="20.149999999999999" customHeight="1" x14ac:dyDescent="0.35">
      <c r="A8" s="23"/>
      <c r="B8" s="7" t="str">
        <f t="shared" ref="B8:B10" si="2">IF(A8,"per","")</f>
        <v/>
      </c>
      <c r="C8" s="7" t="str">
        <f>IF(A8,VLOOKUP(MOD(F8,6),Sheet2!$A$6:$D$11,2),"")</f>
        <v/>
      </c>
      <c r="D8" s="13" t="str">
        <f t="shared" ref="D8:D10" si="3">IF(A8,"=","")</f>
        <v/>
      </c>
      <c r="E8" s="14" t="str">
        <f>IF(A8,ROUND(A8/VLOOKUP(MOD(F8,6),Sheet2!$A$6:$D$11,3)*VLOOKUP(MOD($E$3,4),Sheet2!$A$1:$D$4,3),2),"")</f>
        <v/>
      </c>
      <c r="F8" s="3">
        <v>53</v>
      </c>
      <c r="G8" s="30"/>
      <c r="H8" s="12">
        <v>4.5</v>
      </c>
      <c r="I8" s="7" t="str">
        <f t="shared" si="0"/>
        <v>per</v>
      </c>
      <c r="J8" s="7" t="str">
        <f>IF(H8,VLOOKUP(MOD(M8,6),Sheet2!$A$6:$D$11,2),"")</f>
        <v>week-day</v>
      </c>
      <c r="K8" s="13" t="str">
        <f t="shared" si="1"/>
        <v>=</v>
      </c>
      <c r="L8" s="14">
        <f>IF(H8,ROUND(H8/VLOOKUP(MOD(M8,6),Sheet2!$A$6:$D$11,3)*VLOOKUP(MOD($E$3,4),Sheet2!$A$1:$F$4,6),2),"")</f>
        <v>22.5</v>
      </c>
      <c r="M8" s="3">
        <v>54</v>
      </c>
      <c r="N8" s="31"/>
    </row>
    <row r="9" spans="1:14" ht="20.149999999999999" customHeight="1" x14ac:dyDescent="0.35">
      <c r="A9" s="23"/>
      <c r="B9" s="7" t="str">
        <f t="shared" si="2"/>
        <v/>
      </c>
      <c r="C9" s="7" t="str">
        <f>IF(A9,VLOOKUP(MOD(F9,6),Sheet2!$A$6:$D$11,2),"")</f>
        <v/>
      </c>
      <c r="D9" s="13" t="str">
        <f t="shared" si="3"/>
        <v/>
      </c>
      <c r="E9" s="14" t="str">
        <f>IF(A9,ROUND(A9/VLOOKUP(MOD(F9,6),Sheet2!$A$6:$D$11,3)*VLOOKUP(MOD($E$3,4),Sheet2!$A$1:$D$4,3),2),"")</f>
        <v/>
      </c>
      <c r="F9" s="3">
        <v>53</v>
      </c>
      <c r="G9" s="30"/>
      <c r="H9" s="12">
        <v>140</v>
      </c>
      <c r="I9" s="7" t="str">
        <f t="shared" si="0"/>
        <v>per</v>
      </c>
      <c r="J9" s="7" t="str">
        <f>IF(H9,VLOOKUP(MOD(M9,6),Sheet2!$A$6:$D$11,2),"")</f>
        <v>quarter</v>
      </c>
      <c r="K9" s="13" t="str">
        <f t="shared" si="1"/>
        <v>=</v>
      </c>
      <c r="L9" s="14">
        <f>IF(H9,ROUND(H9/VLOOKUP(MOD(M9,6),Sheet2!$A$6:$D$11,3)*VLOOKUP(MOD($E$3,4),Sheet2!$A$1:$F$4,6),2),"")</f>
        <v>11.67</v>
      </c>
      <c r="M9" s="3">
        <v>52</v>
      </c>
      <c r="N9" s="31"/>
    </row>
    <row r="10" spans="1:14" ht="20.149999999999999" customHeight="1" x14ac:dyDescent="0.35">
      <c r="A10" s="23"/>
      <c r="B10" s="7" t="str">
        <f t="shared" si="2"/>
        <v/>
      </c>
      <c r="C10" s="7" t="str">
        <f>IF(A10,VLOOKUP(MOD(F10,6),Sheet2!$A$6:$D$11,2),"")</f>
        <v/>
      </c>
      <c r="D10" s="13" t="str">
        <f t="shared" si="3"/>
        <v/>
      </c>
      <c r="E10" s="14" t="str">
        <f>IF(A10,ROUND(A10/VLOOKUP(MOD(F10,6),Sheet2!$A$6:$D$11,3)*VLOOKUP(MOD($E$3,4),Sheet2!$A$1:$D$4,3),2),"")</f>
        <v/>
      </c>
      <c r="F10" s="3">
        <v>52</v>
      </c>
      <c r="G10" s="30"/>
      <c r="H10" s="12">
        <v>210</v>
      </c>
      <c r="I10" s="7" t="str">
        <f t="shared" si="0"/>
        <v>per</v>
      </c>
      <c r="J10" s="7" t="str">
        <f>IF(H10,VLOOKUP(MOD(M10,6),Sheet2!$A$6:$D$11,2),"")</f>
        <v>month</v>
      </c>
      <c r="K10" s="13" t="str">
        <f t="shared" si="1"/>
        <v>=</v>
      </c>
      <c r="L10" s="14">
        <f>IF(H10,ROUND(H10/VLOOKUP(MOD(M10,6),Sheet2!$A$6:$D$11,3)*VLOOKUP(MOD($E$3,4),Sheet2!$A$1:$F$4,6),2),"")</f>
        <v>52.5</v>
      </c>
      <c r="M10" s="3">
        <v>57</v>
      </c>
      <c r="N10" s="31"/>
    </row>
    <row r="11" spans="1:14" ht="20.149999999999999" customHeight="1" x14ac:dyDescent="0.35">
      <c r="A11" s="15"/>
      <c r="B11" s="16" t="s">
        <v>15</v>
      </c>
      <c r="C11" s="16" t="s">
        <v>16</v>
      </c>
      <c r="D11" s="17" t="s">
        <v>8</v>
      </c>
      <c r="E11" s="18">
        <f>SUM(E6:E10)</f>
        <v>546</v>
      </c>
      <c r="F11" s="3"/>
      <c r="G11" s="3"/>
      <c r="H11" s="12">
        <v>120</v>
      </c>
      <c r="I11" s="7" t="str">
        <f t="shared" si="0"/>
        <v>per</v>
      </c>
      <c r="J11" s="7" t="str">
        <f>IF(H11,VLOOKUP(MOD(M11,6),Sheet2!$A$6:$D$11,2),"")</f>
        <v>month</v>
      </c>
      <c r="K11" s="13" t="str">
        <f t="shared" si="1"/>
        <v>=</v>
      </c>
      <c r="L11" s="14">
        <f>IF(H11,ROUND(H11/VLOOKUP(MOD(M11,6),Sheet2!$A$6:$D$11,3)*VLOOKUP(MOD($E$3,4),Sheet2!$A$1:$F$4,6),2),"")</f>
        <v>30</v>
      </c>
      <c r="M11" s="3">
        <v>57</v>
      </c>
      <c r="N11" s="31"/>
    </row>
    <row r="12" spans="1:14" ht="20.149999999999999" customHeight="1" x14ac:dyDescent="0.35">
      <c r="A12" s="24" t="str">
        <f>IF(E11&lt;L16,"Spending too much!"," ")</f>
        <v xml:space="preserve"> </v>
      </c>
      <c r="B12" s="20"/>
      <c r="C12" s="20"/>
      <c r="D12" s="20"/>
      <c r="E12" s="22"/>
      <c r="G12" s="5"/>
      <c r="H12" s="12">
        <v>30</v>
      </c>
      <c r="I12" s="7" t="str">
        <f t="shared" si="0"/>
        <v>per</v>
      </c>
      <c r="J12" s="7" t="str">
        <f>IF(H12,VLOOKUP(MOD(M12,6),Sheet2!$A$6:$D$11,2),"")</f>
        <v>week</v>
      </c>
      <c r="K12" s="13" t="str">
        <f t="shared" si="1"/>
        <v>=</v>
      </c>
      <c r="L12" s="14">
        <f>IF(H12,ROUND(H12/VLOOKUP(MOD(M12,6),Sheet2!$A$6:$D$11,3)*VLOOKUP(MOD($E$3,4),Sheet2!$A$1:$F$4,6),2),"")</f>
        <v>30</v>
      </c>
      <c r="M12" s="3">
        <v>49</v>
      </c>
      <c r="N12" s="31"/>
    </row>
    <row r="13" spans="1:14" ht="20.149999999999999" customHeight="1" x14ac:dyDescent="0.35">
      <c r="A13" s="25" t="str">
        <f>IF(E11&gt;=L16,"Savings ="," ")</f>
        <v>Savings =</v>
      </c>
      <c r="B13" s="32">
        <f>IF(E11&gt;=L16,E11-L16,"")</f>
        <v>54.329999999999984</v>
      </c>
      <c r="C13" s="32"/>
      <c r="D13" s="26" t="str">
        <f>IF(B13&lt;&gt;"","per "&amp;VLOOKUP(MOD($E$3,4),Sheet2!$A$1:$D$4,4),"")</f>
        <v>per week</v>
      </c>
      <c r="E13" s="27"/>
      <c r="G13" s="3"/>
      <c r="H13" s="12"/>
      <c r="I13" s="7" t="str">
        <f t="shared" si="0"/>
        <v/>
      </c>
      <c r="J13" s="7" t="str">
        <f>IF(H13,VLOOKUP(MOD(M13,6),Sheet2!$A$6:$D$11,2),"")</f>
        <v/>
      </c>
      <c r="K13" s="13" t="str">
        <f t="shared" si="1"/>
        <v/>
      </c>
      <c r="L13" s="14" t="str">
        <f>IF(H13,ROUND(H13/VLOOKUP(MOD(M13,6),Sheet2!$A$6:$D$11,3)*VLOOKUP(MOD($E$3,4),Sheet2!$A$1:$F$4,6),2),"")</f>
        <v/>
      </c>
      <c r="M13" s="3">
        <v>52</v>
      </c>
      <c r="N13" s="31"/>
    </row>
    <row r="14" spans="1:14" ht="20.149999999999999" customHeight="1" x14ac:dyDescent="0.35">
      <c r="A14" s="28" t="str">
        <f>IF(B13&lt;&gt;"","=","")</f>
        <v>=</v>
      </c>
      <c r="B14" s="33">
        <f>IF(B13&lt;&gt;"",B13*VLOOKUP(MOD($E$3,4),Sheet2!$A$1:$F$4,5),"")</f>
        <v>2716.4999999999991</v>
      </c>
      <c r="C14" s="33"/>
      <c r="D14" s="16" t="str">
        <f>IF(B13&lt;&gt;"","per year","")</f>
        <v>per year</v>
      </c>
      <c r="E14" s="29"/>
      <c r="G14" s="3"/>
      <c r="H14" s="12"/>
      <c r="I14" s="7" t="str">
        <f t="shared" si="0"/>
        <v/>
      </c>
      <c r="J14" s="7" t="str">
        <f>IF(H14,VLOOKUP(MOD(M14,6),Sheet2!$A$6:$D$11,2),"")</f>
        <v/>
      </c>
      <c r="K14" s="13" t="str">
        <f t="shared" si="1"/>
        <v/>
      </c>
      <c r="L14" s="14" t="str">
        <f>IF(H14,ROUND(H14/VLOOKUP(MOD(M14,6),Sheet2!$A$6:$D$11,3)*VLOOKUP(MOD($E$3,4),Sheet2!$A$1:$F$4,6),2),"")</f>
        <v/>
      </c>
      <c r="M14" s="3">
        <v>52</v>
      </c>
      <c r="N14" s="31"/>
    </row>
    <row r="15" spans="1:14" ht="20.149999999999999" customHeight="1" x14ac:dyDescent="0.35">
      <c r="G15" s="3"/>
      <c r="H15" s="12"/>
      <c r="I15" s="7" t="str">
        <f t="shared" si="0"/>
        <v/>
      </c>
      <c r="J15" s="7" t="str">
        <f>IF(H15,VLOOKUP(MOD(M15,6),Sheet2!$A$6:$D$11,2),"")</f>
        <v/>
      </c>
      <c r="K15" s="13" t="str">
        <f t="shared" si="1"/>
        <v/>
      </c>
      <c r="L15" s="14" t="str">
        <f>IF(H15,ROUND(H15/VLOOKUP(MOD(M15,6),Sheet2!$A$6:$D$11,3)*VLOOKUP(MOD($E$3,4),Sheet2!$A$1:$F$4,6),2),"")</f>
        <v/>
      </c>
      <c r="M15" s="3">
        <v>53</v>
      </c>
      <c r="N15" s="31"/>
    </row>
    <row r="16" spans="1:14" ht="20.149999999999999" customHeight="1" x14ac:dyDescent="0.35">
      <c r="G16" s="3"/>
      <c r="H16" s="15"/>
      <c r="I16" s="16" t="s">
        <v>15</v>
      </c>
      <c r="J16" s="16" t="s">
        <v>18</v>
      </c>
      <c r="K16" s="17" t="s">
        <v>8</v>
      </c>
      <c r="L16" s="18">
        <f>SUM(L6:L15)</f>
        <v>491.67</v>
      </c>
    </row>
    <row r="17" spans="1:8" ht="20.149999999999999" customHeight="1" x14ac:dyDescent="0.35">
      <c r="G17" s="3"/>
      <c r="H17" s="3"/>
    </row>
    <row r="18" spans="1:8" ht="20.149999999999999" customHeight="1" x14ac:dyDescent="0.35">
      <c r="G18" s="3"/>
      <c r="H18" s="3"/>
    </row>
    <row r="19" spans="1:8" ht="20.149999999999999" customHeight="1" x14ac:dyDescent="0.35">
      <c r="G19" s="3"/>
      <c r="H19" s="3"/>
    </row>
    <row r="20" spans="1:8" ht="20.149999999999999" customHeight="1" x14ac:dyDescent="0.35">
      <c r="G20" s="3"/>
      <c r="H20" s="3"/>
    </row>
    <row r="21" spans="1:8" ht="20.149999999999999" customHeight="1" x14ac:dyDescent="0.35">
      <c r="G21" s="3"/>
      <c r="H21" s="3"/>
    </row>
    <row r="22" spans="1:8" x14ac:dyDescent="0.35">
      <c r="G22" s="3"/>
      <c r="H22" s="3"/>
    </row>
    <row r="24" spans="1:8" x14ac:dyDescent="0.35">
      <c r="A24" s="8"/>
      <c r="D24" s="9"/>
    </row>
    <row r="25" spans="1:8" x14ac:dyDescent="0.35">
      <c r="A25" s="8"/>
      <c r="D25" s="9"/>
    </row>
    <row r="26" spans="1:8" x14ac:dyDescent="0.35">
      <c r="A26" s="8"/>
    </row>
    <row r="27" spans="1:8" x14ac:dyDescent="0.35">
      <c r="A27" s="8"/>
    </row>
    <row r="28" spans="1:8" x14ac:dyDescent="0.35">
      <c r="A28" s="8"/>
    </row>
    <row r="29" spans="1:8" x14ac:dyDescent="0.35">
      <c r="A29" s="8"/>
    </row>
    <row r="30" spans="1:8" x14ac:dyDescent="0.35">
      <c r="A30" s="8"/>
    </row>
  </sheetData>
  <mergeCells count="4">
    <mergeCell ref="G6:G10"/>
    <mergeCell ref="N6:N15"/>
    <mergeCell ref="B13:C13"/>
    <mergeCell ref="B14:C14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Pict="0">
                <anchor moveWithCells="1" sizeWithCells="1">
                  <from>
                    <xdr:col>4</xdr:col>
                    <xdr:colOff>88900</xdr:colOff>
                    <xdr:row>1</xdr:row>
                    <xdr:rowOff>95250</xdr:rowOff>
                  </from>
                  <to>
                    <xdr:col>5</xdr:col>
                    <xdr:colOff>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Spinner 7">
              <controlPr defaultSize="0" autoPict="0">
                <anchor moveWithCells="1" sizeWithCells="1">
                  <from>
                    <xdr:col>5</xdr:col>
                    <xdr:colOff>31750</xdr:colOff>
                    <xdr:row>5</xdr:row>
                    <xdr:rowOff>12700</xdr:rowOff>
                  </from>
                  <to>
                    <xdr:col>6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Spinner 8">
              <controlPr defaultSize="0" autoPict="0">
                <anchor moveWithCells="1" sizeWithCells="1">
                  <from>
                    <xdr:col>5</xdr:col>
                    <xdr:colOff>31750</xdr:colOff>
                    <xdr:row>6</xdr:row>
                    <xdr:rowOff>38100</xdr:rowOff>
                  </from>
                  <to>
                    <xdr:col>6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Spinner 9">
              <controlPr defaultSize="0" autoPict="0">
                <anchor moveWithCells="1" sizeWithCells="1">
                  <from>
                    <xdr:col>5</xdr:col>
                    <xdr:colOff>31750</xdr:colOff>
                    <xdr:row>7</xdr:row>
                    <xdr:rowOff>50800</xdr:rowOff>
                  </from>
                  <to>
                    <xdr:col>5</xdr:col>
                    <xdr:colOff>247650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Spinner 10">
              <controlPr defaultSize="0" autoPict="0">
                <anchor moveWithCells="1" sizeWithCells="1">
                  <from>
                    <xdr:col>5</xdr:col>
                    <xdr:colOff>31750</xdr:colOff>
                    <xdr:row>8</xdr:row>
                    <xdr:rowOff>50800</xdr:rowOff>
                  </from>
                  <to>
                    <xdr:col>5</xdr:col>
                    <xdr:colOff>247650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Spinner 11">
              <controlPr defaultSize="0" autoPict="0">
                <anchor moveWithCells="1" sizeWithCells="1">
                  <from>
                    <xdr:col>5</xdr:col>
                    <xdr:colOff>19050</xdr:colOff>
                    <xdr:row>9</xdr:row>
                    <xdr:rowOff>38100</xdr:rowOff>
                  </from>
                  <to>
                    <xdr:col>6</xdr:col>
                    <xdr:colOff>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Spinner 13">
              <controlPr defaultSize="0" autoPict="0">
                <anchor moveWithCells="1" sizeWithCells="1">
                  <from>
                    <xdr:col>12</xdr:col>
                    <xdr:colOff>19050</xdr:colOff>
                    <xdr:row>5</xdr:row>
                    <xdr:rowOff>38100</xdr:rowOff>
                  </from>
                  <to>
                    <xdr:col>13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Spinner 14">
              <controlPr defaultSize="0" autoPict="0">
                <anchor moveWithCells="1" sizeWithCells="1">
                  <from>
                    <xdr:col>12</xdr:col>
                    <xdr:colOff>19050</xdr:colOff>
                    <xdr:row>6</xdr:row>
                    <xdr:rowOff>50800</xdr:rowOff>
                  </from>
                  <to>
                    <xdr:col>13</xdr:col>
                    <xdr:colOff>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Spinner 15">
              <controlPr defaultSize="0" autoPict="0">
                <anchor moveWithCells="1" sizeWithCells="1">
                  <from>
                    <xdr:col>12</xdr:col>
                    <xdr:colOff>19050</xdr:colOff>
                    <xdr:row>7</xdr:row>
                    <xdr:rowOff>50800</xdr:rowOff>
                  </from>
                  <to>
                    <xdr:col>13</xdr:col>
                    <xdr:colOff>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Spinner 16">
              <controlPr defaultSize="0" autoPict="0">
                <anchor moveWithCells="1" sizeWithCells="1">
                  <from>
                    <xdr:col>12</xdr:col>
                    <xdr:colOff>19050</xdr:colOff>
                    <xdr:row>8</xdr:row>
                    <xdr:rowOff>50800</xdr:rowOff>
                  </from>
                  <to>
                    <xdr:col>13</xdr:col>
                    <xdr:colOff>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Spinner 17">
              <controlPr defaultSize="0" autoPict="0">
                <anchor moveWithCells="1" sizeWithCells="1">
                  <from>
                    <xdr:col>12</xdr:col>
                    <xdr:colOff>19050</xdr:colOff>
                    <xdr:row>9</xdr:row>
                    <xdr:rowOff>38100</xdr:rowOff>
                  </from>
                  <to>
                    <xdr:col>13</xdr:col>
                    <xdr:colOff>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Spinner 18">
              <controlPr defaultSize="0" autoPict="0">
                <anchor moveWithCells="1" sizeWithCells="1">
                  <from>
                    <xdr:col>12</xdr:col>
                    <xdr:colOff>19050</xdr:colOff>
                    <xdr:row>10</xdr:row>
                    <xdr:rowOff>38100</xdr:rowOff>
                  </from>
                  <to>
                    <xdr:col>13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Spinner 19">
              <controlPr defaultSize="0" autoPict="0">
                <anchor moveWithCells="1" sizeWithCells="1">
                  <from>
                    <xdr:col>12</xdr:col>
                    <xdr:colOff>19050</xdr:colOff>
                    <xdr:row>11</xdr:row>
                    <xdr:rowOff>38100</xdr:rowOff>
                  </from>
                  <to>
                    <xdr:col>13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Spinner 20">
              <controlPr defaultSize="0" autoPict="0">
                <anchor moveWithCells="1" sizeWithCells="1">
                  <from>
                    <xdr:col>12</xdr:col>
                    <xdr:colOff>19050</xdr:colOff>
                    <xdr:row>12</xdr:row>
                    <xdr:rowOff>38100</xdr:rowOff>
                  </from>
                  <to>
                    <xdr:col>13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Spinner 21">
              <controlPr defaultSize="0" autoPict="0">
                <anchor moveWithCells="1" sizeWithCells="1">
                  <from>
                    <xdr:col>12</xdr:col>
                    <xdr:colOff>19050</xdr:colOff>
                    <xdr:row>13</xdr:row>
                    <xdr:rowOff>38100</xdr:rowOff>
                  </from>
                  <to>
                    <xdr:col>13</xdr:col>
                    <xdr:colOff>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Spinner 22">
              <controlPr defaultSize="0" autoPict="0">
                <anchor moveWithCells="1" sizeWithCells="1">
                  <from>
                    <xdr:col>12</xdr:col>
                    <xdr:colOff>19050</xdr:colOff>
                    <xdr:row>14</xdr:row>
                    <xdr:rowOff>38100</xdr:rowOff>
                  </from>
                  <to>
                    <xdr:col>13</xdr:col>
                    <xdr:colOff>0</xdr:colOff>
                    <xdr:row>15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3" sqref="E3"/>
    </sheetView>
  </sheetViews>
  <sheetFormatPr defaultRowHeight="14.5" x14ac:dyDescent="0.35"/>
  <sheetData>
    <row r="1" spans="1:6" x14ac:dyDescent="0.35">
      <c r="A1">
        <v>0</v>
      </c>
      <c r="B1" t="s">
        <v>1</v>
      </c>
      <c r="C1">
        <v>1</v>
      </c>
      <c r="D1" t="s">
        <v>10</v>
      </c>
      <c r="E1">
        <v>50</v>
      </c>
      <c r="F1">
        <v>1</v>
      </c>
    </row>
    <row r="2" spans="1:6" x14ac:dyDescent="0.35">
      <c r="A2">
        <v>1</v>
      </c>
      <c r="B2" t="s">
        <v>2</v>
      </c>
      <c r="C2">
        <v>2</v>
      </c>
      <c r="D2" t="s">
        <v>11</v>
      </c>
      <c r="E2">
        <v>25</v>
      </c>
      <c r="F2">
        <v>2</v>
      </c>
    </row>
    <row r="3" spans="1:6" x14ac:dyDescent="0.35">
      <c r="A3">
        <v>2</v>
      </c>
      <c r="B3" t="s">
        <v>3</v>
      </c>
      <c r="C3">
        <v>4</v>
      </c>
      <c r="D3" t="s">
        <v>12</v>
      </c>
      <c r="E3">
        <v>12</v>
      </c>
      <c r="F3">
        <f>52/12</f>
        <v>4.333333333333333</v>
      </c>
    </row>
    <row r="4" spans="1:6" x14ac:dyDescent="0.35">
      <c r="A4">
        <v>3</v>
      </c>
      <c r="B4" t="s">
        <v>4</v>
      </c>
      <c r="C4">
        <v>50</v>
      </c>
      <c r="D4" t="s">
        <v>14</v>
      </c>
      <c r="E4">
        <v>1</v>
      </c>
      <c r="F4">
        <v>52</v>
      </c>
    </row>
    <row r="6" spans="1:6" x14ac:dyDescent="0.35">
      <c r="A6">
        <v>0</v>
      </c>
      <c r="B6" t="s">
        <v>9</v>
      </c>
      <c r="C6">
        <v>0.2</v>
      </c>
      <c r="D6">
        <v>0.2</v>
      </c>
    </row>
    <row r="7" spans="1:6" x14ac:dyDescent="0.35">
      <c r="A7">
        <v>1</v>
      </c>
      <c r="B7" t="s">
        <v>10</v>
      </c>
      <c r="C7">
        <v>1</v>
      </c>
      <c r="D7">
        <v>1</v>
      </c>
    </row>
    <row r="8" spans="1:6" x14ac:dyDescent="0.35">
      <c r="A8">
        <v>2</v>
      </c>
      <c r="B8" t="s">
        <v>11</v>
      </c>
      <c r="C8">
        <v>2</v>
      </c>
      <c r="D8">
        <v>2</v>
      </c>
    </row>
    <row r="9" spans="1:6" x14ac:dyDescent="0.35">
      <c r="A9">
        <v>3</v>
      </c>
      <c r="B9" t="s">
        <v>12</v>
      </c>
      <c r="C9">
        <v>4</v>
      </c>
      <c r="D9">
        <f>52/12</f>
        <v>4.333333333333333</v>
      </c>
    </row>
    <row r="10" spans="1:6" x14ac:dyDescent="0.35">
      <c r="A10">
        <v>4</v>
      </c>
      <c r="B10" t="s">
        <v>13</v>
      </c>
      <c r="C10">
        <v>12</v>
      </c>
      <c r="D10">
        <v>13</v>
      </c>
    </row>
    <row r="11" spans="1:6" x14ac:dyDescent="0.35">
      <c r="A11">
        <v>5</v>
      </c>
      <c r="B11" t="s">
        <v>14</v>
      </c>
      <c r="C11">
        <v>50</v>
      </c>
      <c r="D11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Yen, Robert</cp:lastModifiedBy>
  <dcterms:created xsi:type="dcterms:W3CDTF">2016-11-24T00:39:33Z</dcterms:created>
  <dcterms:modified xsi:type="dcterms:W3CDTF">2017-10-06T02:16:35Z</dcterms:modified>
</cp:coreProperties>
</file>